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GA\SALA DE AULA\FÍSICA\Planilhas Interativas\"/>
    </mc:Choice>
  </mc:AlternateContent>
  <bookViews>
    <workbookView xWindow="0" yWindow="0" windowWidth="19200" windowHeight="7935"/>
  </bookViews>
  <sheets>
    <sheet name="Consumo e Viabilidade Energ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E38" i="1" l="1"/>
  <c r="D105" i="1" l="1"/>
  <c r="D111" i="1"/>
  <c r="D108" i="1"/>
  <c r="B48" i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H47" i="1"/>
  <c r="G47" i="1"/>
  <c r="I47" i="1" l="1"/>
  <c r="I82" i="1" l="1"/>
  <c r="I84" i="1" s="1"/>
  <c r="G98" i="1" l="1"/>
  <c r="H98" i="1" s="1"/>
  <c r="G97" i="1"/>
  <c r="H97" i="1" s="1"/>
  <c r="G96" i="1"/>
  <c r="H96" i="1" s="1"/>
  <c r="I98" i="1"/>
  <c r="I96" i="1"/>
  <c r="I97" i="1"/>
  <c r="J97" i="1" s="1"/>
  <c r="K97" i="1" s="1"/>
  <c r="J96" i="1" l="1"/>
  <c r="K96" i="1" s="1"/>
  <c r="J98" i="1"/>
  <c r="K98" i="1" s="1"/>
</calcChain>
</file>

<file path=xl/sharedStrings.xml><?xml version="1.0" encoding="utf-8"?>
<sst xmlns="http://schemas.openxmlformats.org/spreadsheetml/2006/main" count="81" uniqueCount="70">
  <si>
    <t>Item</t>
  </si>
  <si>
    <t>Custo de 1 kWh:</t>
  </si>
  <si>
    <t>CUSTO TOTAL DE ENERGIA</t>
  </si>
  <si>
    <t>Tempo de Utilização Diária (h)</t>
  </si>
  <si>
    <t>Tempo de Utilização Mensal (h)</t>
  </si>
  <si>
    <t>Quantidade</t>
  </si>
  <si>
    <t>Potência           (W)</t>
  </si>
  <si>
    <t>Potência              (KW)</t>
  </si>
  <si>
    <r>
      <t>Total Energia Cons. (</t>
    </r>
    <r>
      <rPr>
        <sz val="11"/>
        <color rgb="FFFF0000"/>
        <rFont val="Calibri"/>
        <family val="2"/>
        <scheme val="minor"/>
      </rPr>
      <t>kWh)</t>
    </r>
  </si>
  <si>
    <t>Aparelhos Elétricos</t>
  </si>
  <si>
    <t>Ar condicionado</t>
  </si>
  <si>
    <t>Chuveiro</t>
  </si>
  <si>
    <t>Geladeira</t>
  </si>
  <si>
    <t>etc...</t>
  </si>
  <si>
    <t>Luz da sala</t>
  </si>
  <si>
    <t>Luz da cozinha</t>
  </si>
  <si>
    <t>Luz do Quarto casal</t>
  </si>
  <si>
    <t>Luz do Quarto solteiro</t>
  </si>
  <si>
    <t>Forno elétrico</t>
  </si>
  <si>
    <t>Ventilador</t>
  </si>
  <si>
    <t>TV  da Sala</t>
  </si>
  <si>
    <t>TV  do quarto</t>
  </si>
  <si>
    <t>Videogame</t>
  </si>
  <si>
    <t>Tipo de Instalação</t>
  </si>
  <si>
    <t>Valor do Investimento</t>
  </si>
  <si>
    <t>Top residence</t>
  </si>
  <si>
    <t xml:space="preserve">Básico Residencial </t>
  </si>
  <si>
    <t>kWh ------------&gt; Custam:</t>
  </si>
  <si>
    <t>kWh ------------&gt; Custará:</t>
  </si>
  <si>
    <t>Plus Residence</t>
  </si>
  <si>
    <r>
      <t xml:space="preserve">Básico Residencial até </t>
    </r>
    <r>
      <rPr>
        <sz val="11"/>
        <color rgb="FFFF0000"/>
        <rFont val="Calibri"/>
        <family val="2"/>
        <scheme val="minor"/>
      </rPr>
      <t>216 kWh</t>
    </r>
  </si>
  <si>
    <r>
      <t xml:space="preserve">Plus Residence maior até </t>
    </r>
    <r>
      <rPr>
        <sz val="11"/>
        <color theme="9"/>
        <rFont val="Calibri"/>
        <family val="2"/>
        <scheme val="minor"/>
      </rPr>
      <t>432 kWh</t>
    </r>
  </si>
  <si>
    <r>
      <t xml:space="preserve">Top Residence maior até </t>
    </r>
    <r>
      <rPr>
        <sz val="11"/>
        <color theme="8"/>
        <rFont val="Calibri"/>
        <family val="2"/>
        <scheme val="minor"/>
      </rPr>
      <t>720 kWh</t>
    </r>
  </si>
  <si>
    <t>Tabela 1 - Custo de Instalação / kWh</t>
  </si>
  <si>
    <t>Qual opção Usar</t>
  </si>
  <si>
    <r>
      <t xml:space="preserve">Energia Consumida </t>
    </r>
    <r>
      <rPr>
        <b/>
        <sz val="11"/>
        <color theme="5"/>
        <rFont val="Calibri"/>
        <family val="2"/>
        <scheme val="minor"/>
      </rPr>
      <t>(kWh)</t>
    </r>
  </si>
  <si>
    <t>Valor Gasto       Mensal</t>
  </si>
  <si>
    <r>
      <t xml:space="preserve">Consumo Mensal </t>
    </r>
    <r>
      <rPr>
        <b/>
        <sz val="10"/>
        <color theme="5"/>
        <rFont val="Calibri"/>
        <family val="2"/>
        <scheme val="minor"/>
      </rPr>
      <t>(kWh)</t>
    </r>
  </si>
  <si>
    <r>
      <t xml:space="preserve">Tempo de Retorno </t>
    </r>
    <r>
      <rPr>
        <b/>
        <sz val="11"/>
        <color rgb="FFFF0000"/>
        <rFont val="Calibri"/>
        <family val="2"/>
        <scheme val="minor"/>
      </rPr>
      <t>(anos)</t>
    </r>
  </si>
  <si>
    <r>
      <t xml:space="preserve">Tempo de Retorno </t>
    </r>
    <r>
      <rPr>
        <b/>
        <sz val="11"/>
        <color rgb="FFC00000"/>
        <rFont val="Calibri"/>
        <family val="2"/>
        <scheme val="minor"/>
      </rPr>
      <t>(meses)</t>
    </r>
  </si>
  <si>
    <r>
      <t xml:space="preserve">o TEMPO útil de uma placa é de 30 Anos, após este tempo ela perde eficiência, assim: O investimento é viável </t>
    </r>
    <r>
      <rPr>
        <sz val="11"/>
        <color rgb="FF7030A0"/>
        <rFont val="Calibri"/>
        <family val="2"/>
        <scheme val="minor"/>
      </rPr>
      <t>apenas se o Tempo de Retorno (anos) for inferior a 30 anos</t>
    </r>
  </si>
  <si>
    <t>Planilhas - Simuladores de Física - Estudo de Viabilidade - Energia Solar</t>
  </si>
  <si>
    <t>Colégio:</t>
  </si>
  <si>
    <t>Turma:</t>
  </si>
  <si>
    <t>Nome:</t>
  </si>
  <si>
    <t>Série:</t>
  </si>
  <si>
    <t>Tabela 1 - Explicação Teórica</t>
  </si>
  <si>
    <t>Sabemos que:</t>
  </si>
  <si>
    <t>E assim:</t>
  </si>
  <si>
    <t>Vamos Entender melhor as unidades:</t>
  </si>
  <si>
    <r>
      <rPr>
        <sz val="16"/>
        <color rgb="FFFF0000"/>
        <rFont val="Calibri"/>
        <family val="2"/>
        <scheme val="minor"/>
      </rPr>
      <t xml:space="preserve">J  </t>
    </r>
    <r>
      <rPr>
        <sz val="16"/>
        <color theme="1"/>
        <rFont val="Calibri"/>
        <family val="2"/>
        <scheme val="minor"/>
      </rPr>
      <t xml:space="preserve">      =      W   .    s</t>
    </r>
  </si>
  <si>
    <t>ou</t>
  </si>
  <si>
    <r>
      <rPr>
        <sz val="16"/>
        <color rgb="FFFF0000"/>
        <rFont val="Calibri"/>
        <family val="2"/>
        <scheme val="minor"/>
      </rPr>
      <t xml:space="preserve">KWh  </t>
    </r>
    <r>
      <rPr>
        <sz val="16"/>
        <color theme="1"/>
        <rFont val="Calibri"/>
        <family val="2"/>
        <scheme val="minor"/>
      </rPr>
      <t xml:space="preserve">      =   KW  .    h</t>
    </r>
  </si>
  <si>
    <t>Para transformar as unidades usamos a relação</t>
  </si>
  <si>
    <t>Digite o valor em KWh</t>
  </si>
  <si>
    <t>Este é o valor em J (Joule)</t>
  </si>
  <si>
    <t>Esta planilha se destina a aplicação dos conceitos de Potência e Consumo de Energia  também a fazer um estudo de viabilidade do uso de energia solar... Para tanto, basta você preencher os campos em branco... Vamos lá!</t>
  </si>
  <si>
    <t>Vamos testar.... Pegue sua conta de energia e digite os valores em KWh dos últimos meses para você ver o quanto isso equivale em J (Joule)</t>
  </si>
  <si>
    <r>
      <t xml:space="preserve">Existem duas unidades para o </t>
    </r>
    <r>
      <rPr>
        <sz val="12"/>
        <color theme="1"/>
        <rFont val="Calibri"/>
        <family val="2"/>
      </rPr>
      <t xml:space="preserve">ΔE (Consumo de Energia):                     </t>
    </r>
    <r>
      <rPr>
        <sz val="12"/>
        <color rgb="FFFF0000"/>
        <rFont val="Calibri"/>
        <family val="2"/>
      </rPr>
      <t>J</t>
    </r>
    <r>
      <rPr>
        <sz val="12"/>
        <color theme="1"/>
        <rFont val="Calibri"/>
        <family val="2"/>
      </rPr>
      <t xml:space="preserve"> (Joule) e o </t>
    </r>
    <r>
      <rPr>
        <sz val="12"/>
        <color rgb="FFFF0000"/>
        <rFont val="Calibri"/>
        <family val="2"/>
      </rPr>
      <t>KWh</t>
    </r>
    <r>
      <rPr>
        <sz val="12"/>
        <color theme="1"/>
        <rFont val="Calibri"/>
        <family val="2"/>
      </rPr>
      <t xml:space="preserve"> (Quilowatt-hora)</t>
    </r>
  </si>
  <si>
    <t>Imagine sua conta de energia com valores tão altos, seria muito complicado de se quantificar, de se entender não acha? Por isso usamos o KWh, que é uma unidade mais palpável</t>
  </si>
  <si>
    <t>Vamos fazer um estudo nas instalações da sua casa?</t>
  </si>
  <si>
    <t xml:space="preserve"> Então basta preencher os campos que estão em branco... o nome do aparelho, a quantidade, a potência em W (Watt) e o tempo de utilização diária (em horas). O que já está preenchido é apenas para servir de exemplo</t>
  </si>
  <si>
    <t>Agora iremos ver se é viável (ou seja se compensa) a instalação de energia solar na sua residência</t>
  </si>
  <si>
    <r>
      <t xml:space="preserve">Os valores de investimento foram tirados de um site de uma loja que vende placas solares... </t>
    </r>
    <r>
      <rPr>
        <u/>
        <sz val="11"/>
        <color theme="1"/>
        <rFont val="Calibri"/>
        <family val="2"/>
        <scheme val="minor"/>
      </rPr>
      <t>É apenas para se ter uma noção, se você encontrar um valor menor, basta substituir, o campo estará liberado</t>
    </r>
  </si>
  <si>
    <t>Tabela 2 - Levantamento da Energia Consumida</t>
  </si>
  <si>
    <t>O valor 159 digitado abaixo é apenas um exemplo, use os valores da sua conta de energia, ou jogue os valores que quiser</t>
  </si>
  <si>
    <t>O consumo mensal já [e importado automaticamente da Tabela 1 e a partir daí a planilha já calcula a viabilidade, o tempo de retorno</t>
  </si>
  <si>
    <t>Tabela 3 - Viabilidade da Energia Solar</t>
  </si>
  <si>
    <t>italovector.com.br</t>
  </si>
  <si>
    <t>Visite nosso site e veja mais: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</si>
</sst>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20"/>
      <color theme="0"/>
      <name val="Agency FB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76F5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727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12" xfId="0" applyBorder="1"/>
    <xf numFmtId="44" fontId="0" fillId="0" borderId="10" xfId="1" applyFon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7" xfId="1" applyFont="1" applyBorder="1"/>
    <xf numFmtId="0" fontId="0" fillId="0" borderId="0" xfId="0" applyBorder="1"/>
    <xf numFmtId="0" fontId="0" fillId="0" borderId="16" xfId="0" applyBorder="1"/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/>
    <xf numFmtId="44" fontId="4" fillId="0" borderId="1" xfId="0" applyNumberFormat="1" applyFont="1" applyBorder="1"/>
    <xf numFmtId="44" fontId="7" fillId="0" borderId="1" xfId="0" applyNumberFormat="1" applyFont="1" applyBorder="1"/>
    <xf numFmtId="44" fontId="8" fillId="0" borderId="1" xfId="0" applyNumberFormat="1" applyFont="1" applyBorder="1"/>
    <xf numFmtId="0" fontId="9" fillId="2" borderId="0" xfId="0" applyFont="1" applyFill="1" applyBorder="1" applyAlignment="1">
      <alignment horizontal="center" vertical="center" wrapText="1"/>
    </xf>
    <xf numFmtId="2" fontId="0" fillId="0" borderId="31" xfId="1" applyNumberFormat="1" applyFont="1" applyBorder="1" applyAlignment="1">
      <alignment horizontal="center"/>
    </xf>
    <xf numFmtId="2" fontId="0" fillId="0" borderId="14" xfId="1" applyNumberFormat="1" applyFont="1" applyBorder="1" applyAlignment="1">
      <alignment horizontal="center"/>
    </xf>
    <xf numFmtId="44" fontId="0" fillId="0" borderId="14" xfId="1" applyFont="1" applyBorder="1" applyAlignment="1"/>
    <xf numFmtId="0" fontId="0" fillId="6" borderId="11" xfId="0" applyFont="1" applyFill="1" applyBorder="1" applyAlignment="1">
      <alignment horizontal="center"/>
    </xf>
    <xf numFmtId="44" fontId="0" fillId="0" borderId="14" xfId="0" applyNumberFormat="1" applyBorder="1"/>
    <xf numFmtId="0" fontId="5" fillId="2" borderId="34" xfId="0" applyFont="1" applyFill="1" applyBorder="1" applyAlignment="1">
      <alignment horizontal="center" vertical="center" wrapText="1"/>
    </xf>
    <xf numFmtId="44" fontId="0" fillId="5" borderId="21" xfId="1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horizontal="center"/>
    </xf>
    <xf numFmtId="2" fontId="0" fillId="0" borderId="15" xfId="1" applyNumberFormat="1" applyFont="1" applyBorder="1" applyAlignment="1">
      <alignment horizontal="center"/>
    </xf>
    <xf numFmtId="44" fontId="0" fillId="5" borderId="22" xfId="1" applyFont="1" applyFill="1" applyBorder="1" applyAlignment="1">
      <alignment horizontal="center"/>
    </xf>
    <xf numFmtId="44" fontId="0" fillId="0" borderId="15" xfId="0" applyNumberFormat="1" applyBorder="1"/>
    <xf numFmtId="1" fontId="0" fillId="0" borderId="3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6" fillId="0" borderId="20" xfId="0" applyFont="1" applyBorder="1" applyProtection="1"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18" fillId="0" borderId="0" xfId="0" applyFont="1"/>
    <xf numFmtId="0" fontId="2" fillId="0" borderId="0" xfId="0" applyFont="1" applyAlignment="1">
      <alignment horizontal="right"/>
    </xf>
    <xf numFmtId="0" fontId="16" fillId="0" borderId="45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/>
    <xf numFmtId="0" fontId="5" fillId="0" borderId="0" xfId="0" applyFont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2" fillId="0" borderId="0" xfId="0" applyFont="1" applyAlignment="1"/>
    <xf numFmtId="0" fontId="24" fillId="0" borderId="0" xfId="0" applyFont="1"/>
    <xf numFmtId="0" fontId="25" fillId="0" borderId="0" xfId="3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164" fontId="0" fillId="10" borderId="30" xfId="2" applyNumberFormat="1" applyFont="1" applyFill="1" applyBorder="1" applyAlignment="1">
      <alignment vertical="center"/>
    </xf>
    <xf numFmtId="164" fontId="0" fillId="10" borderId="14" xfId="2" applyNumberFormat="1" applyFont="1" applyFill="1" applyBorder="1" applyAlignment="1">
      <alignment vertical="center"/>
    </xf>
    <xf numFmtId="0" fontId="15" fillId="7" borderId="0" xfId="0" applyFont="1" applyFill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" fillId="9" borderId="26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indent="3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0" fontId="16" fillId="0" borderId="44" xfId="0" applyFont="1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2" fillId="11" borderId="26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2" borderId="32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44" fontId="0" fillId="0" borderId="1" xfId="1" applyFont="1" applyBorder="1" applyAlignment="1" applyProtection="1">
      <alignment horizontal="center"/>
      <protection locked="0"/>
    </xf>
    <xf numFmtId="44" fontId="0" fillId="0" borderId="21" xfId="1" applyFont="1" applyBorder="1" applyAlignment="1" applyProtection="1">
      <alignment horizontal="center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4" fontId="0" fillId="0" borderId="9" xfId="1" applyFont="1" applyBorder="1" applyAlignment="1" applyProtection="1">
      <alignment horizontal="center"/>
      <protection locked="0"/>
    </xf>
    <xf numFmtId="44" fontId="0" fillId="0" borderId="22" xfId="1" applyFont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</cellXfs>
  <cellStyles count="4">
    <cellStyle name="Hiperlink" xfId="3" builtinId="8"/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FE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161925</xdr:colOff>
      <xdr:row>0</xdr:row>
      <xdr:rowOff>47625</xdr:rowOff>
    </xdr:from>
    <xdr:to>
      <xdr:col>11</xdr:col>
      <xdr:colOff>1419225</xdr:colOff>
      <xdr:row>8</xdr:row>
      <xdr:rowOff>171350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7300" y="47625"/>
          <a:ext cx="1800225" cy="1819175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83</xdr:row>
      <xdr:rowOff>184684</xdr:rowOff>
    </xdr:from>
    <xdr:to>
      <xdr:col>11</xdr:col>
      <xdr:colOff>1384698</xdr:colOff>
      <xdr:row>89</xdr:row>
      <xdr:rowOff>114300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16872484"/>
          <a:ext cx="1117998" cy="11297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13</xdr:row>
          <xdr:rowOff>28575</xdr:rowOff>
        </xdr:from>
        <xdr:to>
          <xdr:col>2</xdr:col>
          <xdr:colOff>342900</xdr:colOff>
          <xdr:row>15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447675</xdr:colOff>
      <xdr:row>14</xdr:row>
      <xdr:rowOff>85725</xdr:rowOff>
    </xdr:from>
    <xdr:to>
      <xdr:col>3</xdr:col>
      <xdr:colOff>0</xdr:colOff>
      <xdr:row>14</xdr:row>
      <xdr:rowOff>85725</xdr:rowOff>
    </xdr:to>
    <xdr:cxnSp macro="">
      <xdr:nvCxnSpPr>
        <xdr:cNvPr id="5" name="Conector de seta reta 4"/>
        <xdr:cNvCxnSpPr/>
      </xdr:nvCxnSpPr>
      <xdr:spPr>
        <a:xfrm>
          <a:off x="1076325" y="2971800"/>
          <a:ext cx="1066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13</xdr:row>
          <xdr:rowOff>38100</xdr:rowOff>
        </xdr:from>
        <xdr:to>
          <xdr:col>5</xdr:col>
          <xdr:colOff>476250</xdr:colOff>
          <xdr:row>15</xdr:row>
          <xdr:rowOff>95250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17</xdr:row>
          <xdr:rowOff>104775</xdr:rowOff>
        </xdr:from>
        <xdr:to>
          <xdr:col>9</xdr:col>
          <xdr:colOff>228600</xdr:colOff>
          <xdr:row>19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</xdr:col>
      <xdr:colOff>76199</xdr:colOff>
      <xdr:row>22</xdr:row>
      <xdr:rowOff>57149</xdr:rowOff>
    </xdr:from>
    <xdr:to>
      <xdr:col>11</xdr:col>
      <xdr:colOff>133350</xdr:colOff>
      <xdr:row>33</xdr:row>
      <xdr:rowOff>161260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699" y="4638674"/>
          <a:ext cx="9124951" cy="21996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990600</xdr:colOff>
      <xdr:row>41</xdr:row>
      <xdr:rowOff>209550</xdr:rowOff>
    </xdr:from>
    <xdr:to>
      <xdr:col>11</xdr:col>
      <xdr:colOff>1321197</xdr:colOff>
      <xdr:row>50</xdr:row>
      <xdr:rowOff>114300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8410575"/>
          <a:ext cx="2073672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italovector.com.br/" TargetMode="External"/><Relationship Id="rId7" Type="http://schemas.openxmlformats.org/officeDocument/2006/relationships/oleObject" Target="../embeddings/oleObject1.bin"/><Relationship Id="rId12" Type="http://schemas.openxmlformats.org/officeDocument/2006/relationships/image" Target="../media/image3.emf"/><Relationship Id="rId2" Type="http://schemas.openxmlformats.org/officeDocument/2006/relationships/hyperlink" Target="http://italovector.com.br/" TargetMode="External"/><Relationship Id="rId1" Type="http://schemas.openxmlformats.org/officeDocument/2006/relationships/hyperlink" Target="http://italovector.com.br/" TargetMode="External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3.bin"/><Relationship Id="rId5" Type="http://schemas.openxmlformats.org/officeDocument/2006/relationships/drawing" Target="../drawings/drawing1.xml"/><Relationship Id="rId10" Type="http://schemas.openxmlformats.org/officeDocument/2006/relationships/image" Target="../media/image2.emf"/><Relationship Id="rId4" Type="http://schemas.openxmlformats.org/officeDocument/2006/relationships/printerSettings" Target="../printerSettings/printerSettings1.bin"/><Relationship Id="rId9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1"/>
  <sheetViews>
    <sheetView showGridLines="0" tabSelected="1" zoomScaleNormal="100" zoomScaleSheetLayoutView="100" workbookViewId="0">
      <selection activeCell="G81" sqref="G81"/>
    </sheetView>
  </sheetViews>
  <sheetFormatPr defaultRowHeight="15" x14ac:dyDescent="0.25"/>
  <cols>
    <col min="1" max="1" width="2.85546875" customWidth="1"/>
    <col min="2" max="2" width="6.5703125" customWidth="1"/>
    <col min="3" max="3" width="22.7109375" customWidth="1"/>
    <col min="4" max="4" width="14.5703125" style="31" customWidth="1"/>
    <col min="5" max="5" width="8.5703125" customWidth="1"/>
    <col min="6" max="6" width="13.5703125" customWidth="1"/>
    <col min="7" max="7" width="11.7109375" bestFit="1" customWidth="1"/>
    <col min="8" max="8" width="13.5703125" customWidth="1"/>
    <col min="9" max="9" width="18.5703125" customWidth="1"/>
    <col min="10" max="10" width="18" customWidth="1"/>
    <col min="11" max="11" width="8.140625" customWidth="1"/>
    <col min="12" max="12" width="23.28515625" customWidth="1"/>
    <col min="13" max="13" width="14.140625" customWidth="1"/>
  </cols>
  <sheetData>
    <row r="1" spans="2:12" ht="25.5" x14ac:dyDescent="0.35">
      <c r="B1" s="70" t="s">
        <v>41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3" spans="2:12" ht="15" customHeight="1" x14ac:dyDescent="0.25">
      <c r="B3" s="71" t="s">
        <v>56</v>
      </c>
      <c r="C3" s="71"/>
      <c r="D3" s="71"/>
      <c r="E3" s="71"/>
      <c r="F3" s="71"/>
      <c r="G3" s="71"/>
      <c r="H3" s="71"/>
      <c r="I3" s="71"/>
      <c r="J3" s="71"/>
    </row>
    <row r="4" spans="2:12" ht="15" customHeight="1" x14ac:dyDescent="0.25">
      <c r="B4" s="71"/>
      <c r="C4" s="71"/>
      <c r="D4" s="71"/>
      <c r="E4" s="71"/>
      <c r="F4" s="71"/>
      <c r="G4" s="71"/>
      <c r="H4" s="71"/>
      <c r="I4" s="71"/>
      <c r="J4" s="71"/>
    </row>
    <row r="5" spans="2:12" ht="15" customHeight="1" x14ac:dyDescent="0.25">
      <c r="B5" s="71"/>
      <c r="C5" s="71"/>
      <c r="D5" s="71"/>
      <c r="E5" s="71"/>
      <c r="F5" s="71"/>
      <c r="G5" s="71"/>
      <c r="H5" s="71"/>
      <c r="I5" s="71"/>
      <c r="J5" s="71"/>
    </row>
    <row r="7" spans="2:12" ht="16.5" thickBot="1" x14ac:dyDescent="0.3">
      <c r="C7" s="54" t="s">
        <v>42</v>
      </c>
      <c r="D7" s="79"/>
      <c r="E7" s="79"/>
      <c r="F7" s="79"/>
      <c r="G7" s="79"/>
    </row>
    <row r="8" spans="2:12" ht="16.5" thickBot="1" x14ac:dyDescent="0.3">
      <c r="C8" s="54" t="s">
        <v>45</v>
      </c>
      <c r="D8" s="55"/>
      <c r="F8" s="54" t="s">
        <v>43</v>
      </c>
      <c r="G8" s="56"/>
    </row>
    <row r="9" spans="2:12" ht="16.5" thickBot="1" x14ac:dyDescent="0.3">
      <c r="C9" s="54" t="s">
        <v>44</v>
      </c>
      <c r="D9" s="80"/>
      <c r="E9" s="80"/>
      <c r="F9" s="80"/>
      <c r="G9" s="80"/>
    </row>
    <row r="10" spans="2:12" x14ac:dyDescent="0.25">
      <c r="K10" t="s">
        <v>69</v>
      </c>
    </row>
    <row r="11" spans="2:12" ht="15.75" thickBot="1" x14ac:dyDescent="0.3">
      <c r="K11" s="65" t="s">
        <v>68</v>
      </c>
      <c r="L11" s="65"/>
    </row>
    <row r="12" spans="2:12" ht="16.5" thickBot="1" x14ac:dyDescent="0.3">
      <c r="B12" s="72" t="s">
        <v>46</v>
      </c>
      <c r="C12" s="73"/>
      <c r="D12" s="73"/>
      <c r="E12" s="73"/>
      <c r="F12" s="73"/>
      <c r="G12" s="73"/>
      <c r="H12" s="73"/>
      <c r="I12" s="73"/>
      <c r="J12" s="73"/>
      <c r="K12" s="74"/>
    </row>
    <row r="13" spans="2:12" ht="15.75" x14ac:dyDescent="0.25">
      <c r="B13" s="59" t="s">
        <v>47</v>
      </c>
      <c r="D13" s="57" t="s">
        <v>48</v>
      </c>
    </row>
    <row r="14" spans="2:12" ht="15" customHeight="1" x14ac:dyDescent="0.25">
      <c r="G14" s="75" t="s">
        <v>58</v>
      </c>
      <c r="H14" s="75"/>
      <c r="I14" s="75"/>
      <c r="J14" s="75"/>
    </row>
    <row r="15" spans="2:12" ht="15" customHeight="1" x14ac:dyDescent="0.25">
      <c r="G15" s="75"/>
      <c r="H15" s="75"/>
      <c r="I15" s="75"/>
      <c r="J15" s="75"/>
    </row>
    <row r="16" spans="2:12" ht="15" customHeight="1" x14ac:dyDescent="0.25">
      <c r="G16" s="75"/>
      <c r="H16" s="75"/>
      <c r="I16" s="75"/>
      <c r="J16" s="75"/>
    </row>
    <row r="17" spans="2:8" x14ac:dyDescent="0.25">
      <c r="B17" t="s">
        <v>49</v>
      </c>
      <c r="H17" t="s">
        <v>53</v>
      </c>
    </row>
    <row r="18" spans="2:8" ht="21" x14ac:dyDescent="0.35">
      <c r="D18" s="76" t="s">
        <v>50</v>
      </c>
      <c r="E18" s="76"/>
      <c r="F18" s="76"/>
    </row>
    <row r="19" spans="2:8" x14ac:dyDescent="0.25">
      <c r="D19" s="77" t="s">
        <v>51</v>
      </c>
      <c r="E19" s="77"/>
      <c r="F19" s="77"/>
    </row>
    <row r="20" spans="2:8" ht="21" x14ac:dyDescent="0.35">
      <c r="D20" s="78" t="s">
        <v>52</v>
      </c>
      <c r="E20" s="78"/>
      <c r="F20" s="78"/>
    </row>
    <row r="22" spans="2:8" ht="15.75" x14ac:dyDescent="0.25">
      <c r="B22" s="52" t="s">
        <v>57</v>
      </c>
    </row>
    <row r="23" spans="2:8" x14ac:dyDescent="0.25">
      <c r="B23" s="51"/>
    </row>
    <row r="24" spans="2:8" x14ac:dyDescent="0.25">
      <c r="B24" s="51"/>
    </row>
    <row r="25" spans="2:8" x14ac:dyDescent="0.25">
      <c r="B25" s="51"/>
    </row>
    <row r="26" spans="2:8" x14ac:dyDescent="0.25">
      <c r="B26" s="51"/>
    </row>
    <row r="27" spans="2:8" x14ac:dyDescent="0.25">
      <c r="B27" s="51"/>
    </row>
    <row r="28" spans="2:8" x14ac:dyDescent="0.25">
      <c r="B28" s="51"/>
    </row>
    <row r="29" spans="2:8" x14ac:dyDescent="0.25">
      <c r="B29" s="51"/>
    </row>
    <row r="30" spans="2:8" x14ac:dyDescent="0.25">
      <c r="B30" s="51"/>
    </row>
    <row r="31" spans="2:8" x14ac:dyDescent="0.25">
      <c r="B31" s="51"/>
    </row>
    <row r="32" spans="2:8" x14ac:dyDescent="0.25">
      <c r="B32" s="51"/>
    </row>
    <row r="33" spans="1:12" x14ac:dyDescent="0.25">
      <c r="B33" s="51"/>
    </row>
    <row r="34" spans="1:12" x14ac:dyDescent="0.25">
      <c r="B34" s="51"/>
    </row>
    <row r="35" spans="1:12" x14ac:dyDescent="0.25">
      <c r="B35" s="64" t="s">
        <v>65</v>
      </c>
    </row>
    <row r="36" spans="1:12" x14ac:dyDescent="0.25">
      <c r="B36" s="51"/>
    </row>
    <row r="37" spans="1:12" x14ac:dyDescent="0.25">
      <c r="C37" s="51" t="s">
        <v>54</v>
      </c>
      <c r="E37" s="60" t="s">
        <v>55</v>
      </c>
      <c r="F37" s="58"/>
    </row>
    <row r="38" spans="1:12" ht="15" customHeight="1" x14ac:dyDescent="0.25">
      <c r="C38" s="61">
        <v>159</v>
      </c>
      <c r="E38" s="68">
        <f>C38*3600000</f>
        <v>572400000</v>
      </c>
      <c r="F38" s="69"/>
      <c r="H38" s="67" t="s">
        <v>59</v>
      </c>
      <c r="I38" s="67"/>
      <c r="J38" s="67"/>
      <c r="K38" s="67"/>
    </row>
    <row r="39" spans="1:12" x14ac:dyDescent="0.25">
      <c r="H39" s="67"/>
      <c r="I39" s="67"/>
      <c r="J39" s="67"/>
      <c r="K39" s="67"/>
    </row>
    <row r="40" spans="1:12" x14ac:dyDescent="0.25">
      <c r="H40" s="67"/>
      <c r="I40" s="67"/>
      <c r="J40" s="67"/>
      <c r="K40" s="67"/>
    </row>
    <row r="42" spans="1:12" ht="20.100000000000001" customHeight="1" x14ac:dyDescent="0.25">
      <c r="B42" s="63" t="s">
        <v>60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5" customHeight="1" x14ac:dyDescent="0.25">
      <c r="B43" s="66" t="s">
        <v>61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5.75" thickBot="1" x14ac:dyDescent="0.3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6.5" thickBot="1" x14ac:dyDescent="0.3">
      <c r="B45" s="83" t="s">
        <v>64</v>
      </c>
      <c r="C45" s="83"/>
      <c r="D45" s="83"/>
      <c r="E45" s="83"/>
      <c r="F45" s="83"/>
      <c r="G45" s="83"/>
      <c r="H45" s="83"/>
      <c r="I45" s="83"/>
    </row>
    <row r="46" spans="1:12" ht="45.75" thickBot="1" x14ac:dyDescent="0.3">
      <c r="A46" s="2"/>
      <c r="B46" s="45" t="s">
        <v>0</v>
      </c>
      <c r="C46" s="46" t="s">
        <v>9</v>
      </c>
      <c r="D46" s="47" t="s">
        <v>5</v>
      </c>
      <c r="E46" s="48" t="s">
        <v>6</v>
      </c>
      <c r="F46" s="46" t="s">
        <v>3</v>
      </c>
      <c r="G46" s="48" t="s">
        <v>7</v>
      </c>
      <c r="H46" s="49" t="s">
        <v>4</v>
      </c>
      <c r="I46" s="50" t="s">
        <v>35</v>
      </c>
    </row>
    <row r="47" spans="1:12" x14ac:dyDescent="0.25">
      <c r="A47" s="2"/>
      <c r="B47" s="33">
        <v>1</v>
      </c>
      <c r="C47" s="35" t="s">
        <v>14</v>
      </c>
      <c r="D47" s="36">
        <v>5</v>
      </c>
      <c r="E47" s="37">
        <v>5</v>
      </c>
      <c r="F47" s="38">
        <v>20</v>
      </c>
      <c r="G47" s="8">
        <f>IF(E47&gt;0,E47/1000,"")</f>
        <v>5.0000000000000001E-3</v>
      </c>
      <c r="H47" s="9">
        <f>IF(F47&gt;0,F47*30,"")</f>
        <v>600</v>
      </c>
      <c r="I47" s="19">
        <f>IFERROR((G47*H47)*D47,"")</f>
        <v>15</v>
      </c>
    </row>
    <row r="48" spans="1:12" x14ac:dyDescent="0.25">
      <c r="A48" s="2"/>
      <c r="B48" s="34">
        <f>B47+1</f>
        <v>2</v>
      </c>
      <c r="C48" s="35" t="s">
        <v>15</v>
      </c>
      <c r="D48" s="39"/>
      <c r="E48" s="40"/>
      <c r="F48" s="41"/>
      <c r="G48" s="8" t="str">
        <f t="shared" ref="G48:G81" si="0">IF(E48&gt;0,E48/1000,"")</f>
        <v/>
      </c>
      <c r="H48" s="9" t="str">
        <f t="shared" ref="H48:H81" si="1">IF(F48&gt;0,F48*30,"")</f>
        <v/>
      </c>
      <c r="I48" s="19" t="str">
        <f t="shared" ref="I48:I81" si="2">IFERROR((G48*H48)*D48,"")</f>
        <v/>
      </c>
    </row>
    <row r="49" spans="1:12" x14ac:dyDescent="0.25">
      <c r="A49" s="2"/>
      <c r="B49" s="34">
        <f t="shared" ref="B49:B81" si="3">B48+1</f>
        <v>3</v>
      </c>
      <c r="C49" s="35" t="s">
        <v>16</v>
      </c>
      <c r="D49" s="39"/>
      <c r="E49" s="40"/>
      <c r="F49" s="41"/>
      <c r="G49" s="8" t="str">
        <f t="shared" si="0"/>
        <v/>
      </c>
      <c r="H49" s="9" t="str">
        <f t="shared" si="1"/>
        <v/>
      </c>
      <c r="I49" s="19" t="str">
        <f t="shared" si="2"/>
        <v/>
      </c>
    </row>
    <row r="50" spans="1:12" x14ac:dyDescent="0.25">
      <c r="A50" s="2"/>
      <c r="B50" s="34">
        <f t="shared" si="3"/>
        <v>4</v>
      </c>
      <c r="C50" s="35" t="s">
        <v>17</v>
      </c>
      <c r="D50" s="39"/>
      <c r="E50" s="40"/>
      <c r="F50" s="41"/>
      <c r="G50" s="8" t="str">
        <f t="shared" si="0"/>
        <v/>
      </c>
      <c r="H50" s="9" t="str">
        <f t="shared" si="1"/>
        <v/>
      </c>
      <c r="I50" s="19" t="str">
        <f t="shared" si="2"/>
        <v/>
      </c>
    </row>
    <row r="51" spans="1:12" x14ac:dyDescent="0.25">
      <c r="A51" s="2"/>
      <c r="B51" s="34">
        <f t="shared" si="3"/>
        <v>5</v>
      </c>
      <c r="C51" s="35" t="s">
        <v>13</v>
      </c>
      <c r="D51" s="39"/>
      <c r="E51" s="40"/>
      <c r="F51" s="41"/>
      <c r="G51" s="8" t="str">
        <f t="shared" si="0"/>
        <v/>
      </c>
      <c r="H51" s="9" t="str">
        <f t="shared" si="1"/>
        <v/>
      </c>
      <c r="I51" s="19" t="str">
        <f t="shared" si="2"/>
        <v/>
      </c>
    </row>
    <row r="52" spans="1:12" x14ac:dyDescent="0.25">
      <c r="A52" s="2"/>
      <c r="B52" s="34">
        <f t="shared" si="3"/>
        <v>6</v>
      </c>
      <c r="C52" s="35"/>
      <c r="D52" s="39"/>
      <c r="E52" s="40"/>
      <c r="F52" s="41"/>
      <c r="G52" s="8" t="str">
        <f t="shared" si="0"/>
        <v/>
      </c>
      <c r="H52" s="9" t="str">
        <f t="shared" si="1"/>
        <v/>
      </c>
      <c r="I52" s="19" t="str">
        <f t="shared" si="2"/>
        <v/>
      </c>
      <c r="K52" t="s">
        <v>69</v>
      </c>
    </row>
    <row r="53" spans="1:12" x14ac:dyDescent="0.25">
      <c r="A53" s="2"/>
      <c r="B53" s="34">
        <f t="shared" si="3"/>
        <v>7</v>
      </c>
      <c r="C53" s="35" t="s">
        <v>12</v>
      </c>
      <c r="D53" s="39"/>
      <c r="E53" s="40"/>
      <c r="F53" s="41"/>
      <c r="G53" s="8" t="str">
        <f t="shared" si="0"/>
        <v/>
      </c>
      <c r="H53" s="9" t="str">
        <f t="shared" si="1"/>
        <v/>
      </c>
      <c r="I53" s="19" t="str">
        <f t="shared" si="2"/>
        <v/>
      </c>
      <c r="K53" s="65" t="s">
        <v>68</v>
      </c>
      <c r="L53" s="65"/>
    </row>
    <row r="54" spans="1:12" x14ac:dyDescent="0.25">
      <c r="A54" s="2"/>
      <c r="B54" s="34">
        <f t="shared" si="3"/>
        <v>8</v>
      </c>
      <c r="C54" s="35" t="s">
        <v>11</v>
      </c>
      <c r="D54" s="39"/>
      <c r="E54" s="40"/>
      <c r="F54" s="41"/>
      <c r="G54" s="8" t="str">
        <f t="shared" si="0"/>
        <v/>
      </c>
      <c r="H54" s="9" t="str">
        <f t="shared" si="1"/>
        <v/>
      </c>
      <c r="I54" s="19" t="str">
        <f t="shared" si="2"/>
        <v/>
      </c>
    </row>
    <row r="55" spans="1:12" x14ac:dyDescent="0.25">
      <c r="A55" s="2"/>
      <c r="B55" s="34">
        <f t="shared" si="3"/>
        <v>9</v>
      </c>
      <c r="C55" s="35" t="s">
        <v>18</v>
      </c>
      <c r="D55" s="39"/>
      <c r="E55" s="40"/>
      <c r="F55" s="41"/>
      <c r="G55" s="8" t="str">
        <f t="shared" si="0"/>
        <v/>
      </c>
      <c r="H55" s="9" t="str">
        <f t="shared" si="1"/>
        <v/>
      </c>
      <c r="I55" s="19" t="str">
        <f t="shared" si="2"/>
        <v/>
      </c>
    </row>
    <row r="56" spans="1:12" x14ac:dyDescent="0.25">
      <c r="A56" s="2"/>
      <c r="B56" s="34">
        <f t="shared" si="3"/>
        <v>10</v>
      </c>
      <c r="C56" s="35" t="s">
        <v>13</v>
      </c>
      <c r="D56" s="39"/>
      <c r="E56" s="40"/>
      <c r="F56" s="41"/>
      <c r="G56" s="8" t="str">
        <f t="shared" si="0"/>
        <v/>
      </c>
      <c r="H56" s="9" t="str">
        <f t="shared" si="1"/>
        <v/>
      </c>
      <c r="I56" s="19" t="str">
        <f t="shared" si="2"/>
        <v/>
      </c>
    </row>
    <row r="57" spans="1:12" x14ac:dyDescent="0.25">
      <c r="A57" s="2"/>
      <c r="B57" s="34">
        <f t="shared" si="3"/>
        <v>11</v>
      </c>
      <c r="C57" s="35"/>
      <c r="D57" s="39"/>
      <c r="E57" s="40"/>
      <c r="F57" s="41"/>
      <c r="G57" s="8" t="str">
        <f t="shared" si="0"/>
        <v/>
      </c>
      <c r="H57" s="9" t="str">
        <f t="shared" si="1"/>
        <v/>
      </c>
      <c r="I57" s="19" t="str">
        <f t="shared" si="2"/>
        <v/>
      </c>
    </row>
    <row r="58" spans="1:12" x14ac:dyDescent="0.25">
      <c r="A58" s="2"/>
      <c r="B58" s="34">
        <f t="shared" si="3"/>
        <v>12</v>
      </c>
      <c r="C58" s="35" t="s">
        <v>19</v>
      </c>
      <c r="D58" s="39"/>
      <c r="E58" s="40"/>
      <c r="F58" s="41"/>
      <c r="G58" s="8" t="str">
        <f t="shared" si="0"/>
        <v/>
      </c>
      <c r="H58" s="9" t="str">
        <f t="shared" si="1"/>
        <v/>
      </c>
      <c r="I58" s="19" t="str">
        <f t="shared" si="2"/>
        <v/>
      </c>
    </row>
    <row r="59" spans="1:12" x14ac:dyDescent="0.25">
      <c r="A59" s="2"/>
      <c r="B59" s="34">
        <f t="shared" si="3"/>
        <v>13</v>
      </c>
      <c r="C59" s="35" t="s">
        <v>10</v>
      </c>
      <c r="D59" s="39"/>
      <c r="E59" s="40"/>
      <c r="F59" s="41"/>
      <c r="G59" s="8" t="str">
        <f t="shared" si="0"/>
        <v/>
      </c>
      <c r="H59" s="9" t="str">
        <f t="shared" si="1"/>
        <v/>
      </c>
      <c r="I59" s="19" t="str">
        <f t="shared" si="2"/>
        <v/>
      </c>
    </row>
    <row r="60" spans="1:12" x14ac:dyDescent="0.25">
      <c r="A60" s="2"/>
      <c r="B60" s="34">
        <f t="shared" si="3"/>
        <v>14</v>
      </c>
      <c r="C60" s="35" t="s">
        <v>13</v>
      </c>
      <c r="D60" s="39"/>
      <c r="E60" s="40"/>
      <c r="F60" s="41"/>
      <c r="G60" s="8" t="str">
        <f t="shared" si="0"/>
        <v/>
      </c>
      <c r="H60" s="9" t="str">
        <f t="shared" si="1"/>
        <v/>
      </c>
      <c r="I60" s="19" t="str">
        <f t="shared" si="2"/>
        <v/>
      </c>
    </row>
    <row r="61" spans="1:12" x14ac:dyDescent="0.25">
      <c r="A61" s="2"/>
      <c r="B61" s="34">
        <f t="shared" si="3"/>
        <v>15</v>
      </c>
      <c r="C61" s="35"/>
      <c r="D61" s="39"/>
      <c r="E61" s="40"/>
      <c r="F61" s="41"/>
      <c r="G61" s="8" t="str">
        <f t="shared" si="0"/>
        <v/>
      </c>
      <c r="H61" s="9" t="str">
        <f t="shared" si="1"/>
        <v/>
      </c>
      <c r="I61" s="19" t="str">
        <f t="shared" si="2"/>
        <v/>
      </c>
    </row>
    <row r="62" spans="1:12" x14ac:dyDescent="0.25">
      <c r="A62" s="2"/>
      <c r="B62" s="34">
        <f t="shared" si="3"/>
        <v>16</v>
      </c>
      <c r="C62" s="35" t="s">
        <v>20</v>
      </c>
      <c r="D62" s="39"/>
      <c r="E62" s="40"/>
      <c r="F62" s="41"/>
      <c r="G62" s="8" t="str">
        <f t="shared" si="0"/>
        <v/>
      </c>
      <c r="H62" s="9" t="str">
        <f t="shared" si="1"/>
        <v/>
      </c>
      <c r="I62" s="19" t="str">
        <f t="shared" si="2"/>
        <v/>
      </c>
    </row>
    <row r="63" spans="1:12" x14ac:dyDescent="0.25">
      <c r="A63" s="2"/>
      <c r="B63" s="34">
        <f t="shared" si="3"/>
        <v>17</v>
      </c>
      <c r="C63" s="35" t="s">
        <v>21</v>
      </c>
      <c r="D63" s="39"/>
      <c r="E63" s="40"/>
      <c r="F63" s="41"/>
      <c r="G63" s="8" t="str">
        <f t="shared" si="0"/>
        <v/>
      </c>
      <c r="H63" s="9" t="str">
        <f t="shared" si="1"/>
        <v/>
      </c>
      <c r="I63" s="19" t="str">
        <f t="shared" si="2"/>
        <v/>
      </c>
    </row>
    <row r="64" spans="1:12" x14ac:dyDescent="0.25">
      <c r="A64" s="2"/>
      <c r="B64" s="34">
        <f t="shared" si="3"/>
        <v>18</v>
      </c>
      <c r="C64" s="35" t="s">
        <v>22</v>
      </c>
      <c r="D64" s="39"/>
      <c r="E64" s="40"/>
      <c r="F64" s="41"/>
      <c r="G64" s="8" t="str">
        <f t="shared" si="0"/>
        <v/>
      </c>
      <c r="H64" s="9" t="str">
        <f t="shared" si="1"/>
        <v/>
      </c>
      <c r="I64" s="19" t="str">
        <f t="shared" si="2"/>
        <v/>
      </c>
    </row>
    <row r="65" spans="1:9" x14ac:dyDescent="0.25">
      <c r="A65" s="2"/>
      <c r="B65" s="34">
        <f t="shared" si="3"/>
        <v>19</v>
      </c>
      <c r="C65" s="35" t="s">
        <v>13</v>
      </c>
      <c r="D65" s="39"/>
      <c r="E65" s="40"/>
      <c r="F65" s="41"/>
      <c r="G65" s="8" t="str">
        <f t="shared" si="0"/>
        <v/>
      </c>
      <c r="H65" s="9" t="str">
        <f t="shared" si="1"/>
        <v/>
      </c>
      <c r="I65" s="19" t="str">
        <f t="shared" si="2"/>
        <v/>
      </c>
    </row>
    <row r="66" spans="1:9" x14ac:dyDescent="0.25">
      <c r="A66" s="2"/>
      <c r="B66" s="34">
        <f t="shared" si="3"/>
        <v>20</v>
      </c>
      <c r="C66" s="35"/>
      <c r="D66" s="39"/>
      <c r="E66" s="40"/>
      <c r="F66" s="41"/>
      <c r="G66" s="8" t="str">
        <f t="shared" si="0"/>
        <v/>
      </c>
      <c r="H66" s="9" t="str">
        <f t="shared" si="1"/>
        <v/>
      </c>
      <c r="I66" s="19" t="str">
        <f t="shared" si="2"/>
        <v/>
      </c>
    </row>
    <row r="67" spans="1:9" x14ac:dyDescent="0.25">
      <c r="A67" s="2"/>
      <c r="B67" s="34">
        <f t="shared" si="3"/>
        <v>21</v>
      </c>
      <c r="C67" s="35"/>
      <c r="D67" s="39"/>
      <c r="E67" s="40"/>
      <c r="F67" s="41"/>
      <c r="G67" s="8" t="str">
        <f t="shared" si="0"/>
        <v/>
      </c>
      <c r="H67" s="9" t="str">
        <f t="shared" si="1"/>
        <v/>
      </c>
      <c r="I67" s="19" t="str">
        <f t="shared" si="2"/>
        <v/>
      </c>
    </row>
    <row r="68" spans="1:9" x14ac:dyDescent="0.25">
      <c r="A68" s="2"/>
      <c r="B68" s="34">
        <f t="shared" si="3"/>
        <v>22</v>
      </c>
      <c r="C68" s="35"/>
      <c r="D68" s="39"/>
      <c r="E68" s="40"/>
      <c r="F68" s="41"/>
      <c r="G68" s="8" t="str">
        <f t="shared" si="0"/>
        <v/>
      </c>
      <c r="H68" s="9" t="str">
        <f t="shared" si="1"/>
        <v/>
      </c>
      <c r="I68" s="19" t="str">
        <f t="shared" si="2"/>
        <v/>
      </c>
    </row>
    <row r="69" spans="1:9" x14ac:dyDescent="0.25">
      <c r="A69" s="2"/>
      <c r="B69" s="34">
        <f t="shared" si="3"/>
        <v>23</v>
      </c>
      <c r="C69" s="35"/>
      <c r="D69" s="39"/>
      <c r="E69" s="40"/>
      <c r="F69" s="41"/>
      <c r="G69" s="8" t="str">
        <f t="shared" si="0"/>
        <v/>
      </c>
      <c r="H69" s="9" t="str">
        <f t="shared" si="1"/>
        <v/>
      </c>
      <c r="I69" s="19" t="str">
        <f t="shared" si="2"/>
        <v/>
      </c>
    </row>
    <row r="70" spans="1:9" x14ac:dyDescent="0.25">
      <c r="A70" s="2"/>
      <c r="B70" s="34">
        <f t="shared" si="3"/>
        <v>24</v>
      </c>
      <c r="C70" s="35"/>
      <c r="D70" s="39"/>
      <c r="E70" s="40"/>
      <c r="F70" s="41"/>
      <c r="G70" s="8" t="str">
        <f t="shared" si="0"/>
        <v/>
      </c>
      <c r="H70" s="9" t="str">
        <f t="shared" si="1"/>
        <v/>
      </c>
      <c r="I70" s="19" t="str">
        <f t="shared" si="2"/>
        <v/>
      </c>
    </row>
    <row r="71" spans="1:9" x14ac:dyDescent="0.25">
      <c r="A71" s="2"/>
      <c r="B71" s="34">
        <f t="shared" si="3"/>
        <v>25</v>
      </c>
      <c r="C71" s="35"/>
      <c r="D71" s="39"/>
      <c r="E71" s="40"/>
      <c r="F71" s="41"/>
      <c r="G71" s="8" t="str">
        <f t="shared" si="0"/>
        <v/>
      </c>
      <c r="H71" s="9" t="str">
        <f t="shared" si="1"/>
        <v/>
      </c>
      <c r="I71" s="19" t="str">
        <f t="shared" si="2"/>
        <v/>
      </c>
    </row>
    <row r="72" spans="1:9" x14ac:dyDescent="0.25">
      <c r="A72" s="2"/>
      <c r="B72" s="34">
        <f t="shared" si="3"/>
        <v>26</v>
      </c>
      <c r="C72" s="35"/>
      <c r="D72" s="39"/>
      <c r="E72" s="40"/>
      <c r="F72" s="41"/>
      <c r="G72" s="8" t="str">
        <f t="shared" si="0"/>
        <v/>
      </c>
      <c r="H72" s="9" t="str">
        <f t="shared" si="1"/>
        <v/>
      </c>
      <c r="I72" s="19" t="str">
        <f t="shared" si="2"/>
        <v/>
      </c>
    </row>
    <row r="73" spans="1:9" x14ac:dyDescent="0.25">
      <c r="A73" s="2"/>
      <c r="B73" s="34">
        <f t="shared" si="3"/>
        <v>27</v>
      </c>
      <c r="C73" s="35"/>
      <c r="D73" s="39"/>
      <c r="E73" s="40"/>
      <c r="F73" s="41"/>
      <c r="G73" s="8" t="str">
        <f t="shared" si="0"/>
        <v/>
      </c>
      <c r="H73" s="9" t="str">
        <f t="shared" si="1"/>
        <v/>
      </c>
      <c r="I73" s="19" t="str">
        <f t="shared" si="2"/>
        <v/>
      </c>
    </row>
    <row r="74" spans="1:9" x14ac:dyDescent="0.25">
      <c r="A74" s="2"/>
      <c r="B74" s="34">
        <f t="shared" si="3"/>
        <v>28</v>
      </c>
      <c r="C74" s="35"/>
      <c r="D74" s="39"/>
      <c r="E74" s="40"/>
      <c r="F74" s="41"/>
      <c r="G74" s="8" t="str">
        <f t="shared" si="0"/>
        <v/>
      </c>
      <c r="H74" s="9" t="str">
        <f t="shared" si="1"/>
        <v/>
      </c>
      <c r="I74" s="19" t="str">
        <f t="shared" si="2"/>
        <v/>
      </c>
    </row>
    <row r="75" spans="1:9" x14ac:dyDescent="0.25">
      <c r="A75" s="2"/>
      <c r="B75" s="34">
        <f t="shared" si="3"/>
        <v>29</v>
      </c>
      <c r="C75" s="35"/>
      <c r="D75" s="39"/>
      <c r="E75" s="40"/>
      <c r="F75" s="41"/>
      <c r="G75" s="8" t="str">
        <f t="shared" si="0"/>
        <v/>
      </c>
      <c r="H75" s="9" t="str">
        <f t="shared" si="1"/>
        <v/>
      </c>
      <c r="I75" s="19" t="str">
        <f t="shared" si="2"/>
        <v/>
      </c>
    </row>
    <row r="76" spans="1:9" x14ac:dyDescent="0.25">
      <c r="A76" s="2"/>
      <c r="B76" s="34">
        <f t="shared" si="3"/>
        <v>30</v>
      </c>
      <c r="C76" s="35"/>
      <c r="D76" s="39"/>
      <c r="E76" s="40"/>
      <c r="F76" s="41"/>
      <c r="G76" s="8" t="str">
        <f t="shared" si="0"/>
        <v/>
      </c>
      <c r="H76" s="9" t="str">
        <f t="shared" si="1"/>
        <v/>
      </c>
      <c r="I76" s="19" t="str">
        <f t="shared" si="2"/>
        <v/>
      </c>
    </row>
    <row r="77" spans="1:9" x14ac:dyDescent="0.25">
      <c r="A77" s="2"/>
      <c r="B77" s="34">
        <f t="shared" si="3"/>
        <v>31</v>
      </c>
      <c r="C77" s="35"/>
      <c r="D77" s="39"/>
      <c r="E77" s="40"/>
      <c r="F77" s="41"/>
      <c r="G77" s="8" t="str">
        <f t="shared" si="0"/>
        <v/>
      </c>
      <c r="H77" s="9" t="str">
        <f t="shared" si="1"/>
        <v/>
      </c>
      <c r="I77" s="19" t="str">
        <f t="shared" si="2"/>
        <v/>
      </c>
    </row>
    <row r="78" spans="1:9" x14ac:dyDescent="0.25">
      <c r="A78" s="2"/>
      <c r="B78" s="34">
        <f t="shared" si="3"/>
        <v>32</v>
      </c>
      <c r="C78" s="35"/>
      <c r="D78" s="39"/>
      <c r="E78" s="40"/>
      <c r="F78" s="41"/>
      <c r="G78" s="8" t="str">
        <f t="shared" si="0"/>
        <v/>
      </c>
      <c r="H78" s="9" t="str">
        <f t="shared" si="1"/>
        <v/>
      </c>
      <c r="I78" s="19" t="str">
        <f t="shared" si="2"/>
        <v/>
      </c>
    </row>
    <row r="79" spans="1:9" x14ac:dyDescent="0.25">
      <c r="A79" s="2"/>
      <c r="B79" s="34">
        <f t="shared" si="3"/>
        <v>33</v>
      </c>
      <c r="C79" s="35"/>
      <c r="D79" s="39"/>
      <c r="E79" s="40"/>
      <c r="F79" s="41"/>
      <c r="G79" s="8" t="str">
        <f t="shared" si="0"/>
        <v/>
      </c>
      <c r="H79" s="9" t="str">
        <f t="shared" si="1"/>
        <v/>
      </c>
      <c r="I79" s="19" t="str">
        <f t="shared" si="2"/>
        <v/>
      </c>
    </row>
    <row r="80" spans="1:9" x14ac:dyDescent="0.25">
      <c r="A80" s="2"/>
      <c r="B80" s="34">
        <f t="shared" si="3"/>
        <v>34</v>
      </c>
      <c r="C80" s="35"/>
      <c r="D80" s="39"/>
      <c r="E80" s="40"/>
      <c r="F80" s="41"/>
      <c r="G80" s="8" t="str">
        <f t="shared" si="0"/>
        <v/>
      </c>
      <c r="H80" s="9" t="str">
        <f t="shared" si="1"/>
        <v/>
      </c>
      <c r="I80" s="19" t="str">
        <f t="shared" si="2"/>
        <v/>
      </c>
    </row>
    <row r="81" spans="1:12" ht="15.75" thickBot="1" x14ac:dyDescent="0.3">
      <c r="A81" s="2"/>
      <c r="B81" s="34">
        <f t="shared" si="3"/>
        <v>35</v>
      </c>
      <c r="C81" s="35"/>
      <c r="D81" s="42"/>
      <c r="E81" s="43"/>
      <c r="F81" s="44"/>
      <c r="G81" s="8" t="str">
        <f t="shared" si="0"/>
        <v/>
      </c>
      <c r="H81" s="9" t="str">
        <f t="shared" si="1"/>
        <v/>
      </c>
      <c r="I81" s="19" t="str">
        <f t="shared" si="2"/>
        <v/>
      </c>
    </row>
    <row r="82" spans="1:12" x14ac:dyDescent="0.25">
      <c r="B82" s="84"/>
      <c r="C82" s="84"/>
      <c r="D82" s="30"/>
      <c r="E82" s="7"/>
      <c r="G82" s="86" t="s">
        <v>8</v>
      </c>
      <c r="H82" s="87"/>
      <c r="I82" s="4">
        <f>SUM(I47:I81)</f>
        <v>15</v>
      </c>
    </row>
    <row r="83" spans="1:12" x14ac:dyDescent="0.25">
      <c r="B83" s="77"/>
      <c r="C83" s="85"/>
      <c r="D83" s="32"/>
      <c r="E83" s="6"/>
      <c r="G83" s="88" t="s">
        <v>1</v>
      </c>
      <c r="H83" s="89"/>
      <c r="I83" s="5">
        <v>0.85</v>
      </c>
    </row>
    <row r="84" spans="1:12" ht="15.75" thickBot="1" x14ac:dyDescent="0.3">
      <c r="B84" s="77"/>
      <c r="C84" s="85"/>
      <c r="D84" s="32"/>
      <c r="E84" s="6"/>
      <c r="G84" s="90" t="s">
        <v>2</v>
      </c>
      <c r="H84" s="91"/>
      <c r="I84" s="3">
        <f>I82*I83</f>
        <v>12.75</v>
      </c>
    </row>
    <row r="86" spans="1:12" ht="18.75" x14ac:dyDescent="0.3">
      <c r="B86" s="53" t="s">
        <v>62</v>
      </c>
    </row>
    <row r="88" spans="1:12" x14ac:dyDescent="0.25">
      <c r="B88" s="67" t="s">
        <v>63</v>
      </c>
      <c r="C88" s="67"/>
      <c r="D88" s="67"/>
      <c r="E88" s="67"/>
      <c r="F88" s="67"/>
      <c r="G88" s="67"/>
      <c r="H88" s="67"/>
      <c r="I88" s="67"/>
      <c r="J88" s="67"/>
      <c r="K88" s="67"/>
    </row>
    <row r="89" spans="1:12" x14ac:dyDescent="0.25"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1" spans="1:12" x14ac:dyDescent="0.25">
      <c r="B91" t="s">
        <v>66</v>
      </c>
    </row>
    <row r="92" spans="1:12" x14ac:dyDescent="0.25">
      <c r="B92" t="s">
        <v>40</v>
      </c>
    </row>
    <row r="93" spans="1:12" ht="15.75" thickBot="1" x14ac:dyDescent="0.3"/>
    <row r="94" spans="1:12" ht="16.5" thickBot="1" x14ac:dyDescent="0.3">
      <c r="B94" s="92" t="s">
        <v>67</v>
      </c>
      <c r="C94" s="93"/>
      <c r="D94" s="93"/>
      <c r="E94" s="93"/>
      <c r="F94" s="93"/>
      <c r="G94" s="93"/>
      <c r="H94" s="93"/>
      <c r="I94" s="93"/>
      <c r="J94" s="93"/>
      <c r="K94" s="93"/>
      <c r="L94" s="94"/>
    </row>
    <row r="95" spans="1:12" ht="27.75" customHeight="1" x14ac:dyDescent="0.25">
      <c r="B95" s="95" t="s">
        <v>23</v>
      </c>
      <c r="C95" s="96"/>
      <c r="D95" s="97"/>
      <c r="E95" s="100" t="s">
        <v>24</v>
      </c>
      <c r="F95" s="101"/>
      <c r="G95" s="15" t="s">
        <v>37</v>
      </c>
      <c r="H95" s="21" t="s">
        <v>34</v>
      </c>
      <c r="I95" s="23" t="s">
        <v>36</v>
      </c>
      <c r="J95" s="24" t="s">
        <v>39</v>
      </c>
      <c r="K95" s="104" t="s">
        <v>38</v>
      </c>
      <c r="L95" s="105"/>
    </row>
    <row r="96" spans="1:12" x14ac:dyDescent="0.25">
      <c r="B96" s="98" t="s">
        <v>30</v>
      </c>
      <c r="C96" s="99"/>
      <c r="D96" s="99"/>
      <c r="E96" s="102">
        <v>13500</v>
      </c>
      <c r="F96" s="103"/>
      <c r="G96" s="16">
        <f>I82</f>
        <v>15</v>
      </c>
      <c r="H96" s="22" t="str">
        <f>IF(G96=0,"",IF(G96&lt;=216,"PODE","Ñ PODE"))</f>
        <v>PODE</v>
      </c>
      <c r="I96" s="18">
        <f>I84</f>
        <v>12.75</v>
      </c>
      <c r="J96" s="25">
        <f>IF(H96="Ñ PODE","NÃO É POSSÍVEL",IFERROR(E96/I96,""))</f>
        <v>1058.8235294117646</v>
      </c>
      <c r="K96" s="106">
        <f>IF(H96="Ñ PODE","NÃO É POSSÍVEL",IFERROR(J96/12,""))</f>
        <v>88.235294117647058</v>
      </c>
      <c r="L96" s="107"/>
    </row>
    <row r="97" spans="2:12" x14ac:dyDescent="0.25">
      <c r="B97" s="98" t="s">
        <v>31</v>
      </c>
      <c r="C97" s="99"/>
      <c r="D97" s="99"/>
      <c r="E97" s="102">
        <v>23900</v>
      </c>
      <c r="F97" s="103"/>
      <c r="G97" s="17">
        <f>I82</f>
        <v>15</v>
      </c>
      <c r="H97" s="22" t="str">
        <f>IF(G97=0,"",IF(G97&lt;=432,"PODE","Ñ PODE"))</f>
        <v>PODE</v>
      </c>
      <c r="I97" s="20">
        <f>I84</f>
        <v>12.75</v>
      </c>
      <c r="J97" s="25">
        <f t="shared" ref="J97:J98" si="4">IF(H97="Ñ PODE","NÃO É POSSÍVEL",IFERROR(E97/I97,""))</f>
        <v>1874.5098039215686</v>
      </c>
      <c r="K97" s="106">
        <f t="shared" ref="K97:K98" si="5">IF(H97="Ñ PODE","NÃO É POSSÍVEL",IFERROR(J97/12,""))</f>
        <v>156.20915032679738</v>
      </c>
      <c r="L97" s="107"/>
    </row>
    <row r="98" spans="2:12" ht="15.75" thickBot="1" x14ac:dyDescent="0.3">
      <c r="B98" s="112" t="s">
        <v>32</v>
      </c>
      <c r="C98" s="113"/>
      <c r="D98" s="113"/>
      <c r="E98" s="114">
        <v>34900</v>
      </c>
      <c r="F98" s="115"/>
      <c r="G98" s="26">
        <f>I82</f>
        <v>15</v>
      </c>
      <c r="H98" s="27" t="str">
        <f>IF(G98=0,"",IF(G98&lt;=720,"PODE","Ñ PODE"))</f>
        <v>PODE</v>
      </c>
      <c r="I98" s="28">
        <f>I84</f>
        <v>12.75</v>
      </c>
      <c r="J98" s="29">
        <f t="shared" si="4"/>
        <v>2737.2549019607845</v>
      </c>
      <c r="K98" s="81">
        <f t="shared" si="5"/>
        <v>228.10457516339872</v>
      </c>
      <c r="L98" s="82"/>
    </row>
    <row r="99" spans="2:12" x14ac:dyDescent="0.25">
      <c r="D99"/>
    </row>
    <row r="100" spans="2:12" x14ac:dyDescent="0.25">
      <c r="D100"/>
    </row>
    <row r="102" spans="2:12" ht="15.75" x14ac:dyDescent="0.25">
      <c r="B102" s="116" t="s">
        <v>33</v>
      </c>
      <c r="C102" s="116"/>
      <c r="D102" s="116"/>
    </row>
    <row r="103" spans="2:12" ht="15.75" x14ac:dyDescent="0.25">
      <c r="B103" s="108" t="s">
        <v>26</v>
      </c>
      <c r="C103" s="108"/>
      <c r="D103" s="108"/>
      <c r="K103" t="s">
        <v>69</v>
      </c>
    </row>
    <row r="104" spans="2:12" x14ac:dyDescent="0.25">
      <c r="B104" s="10">
        <v>216</v>
      </c>
      <c r="C104" s="1" t="s">
        <v>27</v>
      </c>
      <c r="D104" s="11">
        <v>13500</v>
      </c>
      <c r="K104" s="65" t="s">
        <v>68</v>
      </c>
      <c r="L104" s="65"/>
    </row>
    <row r="105" spans="2:12" x14ac:dyDescent="0.25">
      <c r="B105" s="10">
        <v>1</v>
      </c>
      <c r="C105" s="1" t="s">
        <v>28</v>
      </c>
      <c r="D105" s="12">
        <f>D104/B104</f>
        <v>62.5</v>
      </c>
    </row>
    <row r="106" spans="2:12" ht="15.75" x14ac:dyDescent="0.25">
      <c r="B106" s="109" t="s">
        <v>29</v>
      </c>
      <c r="C106" s="110"/>
      <c r="D106" s="111"/>
    </row>
    <row r="107" spans="2:12" x14ac:dyDescent="0.25">
      <c r="B107" s="10">
        <v>432</v>
      </c>
      <c r="C107" s="1" t="s">
        <v>27</v>
      </c>
      <c r="D107" s="11">
        <v>23900</v>
      </c>
    </row>
    <row r="108" spans="2:12" x14ac:dyDescent="0.25">
      <c r="B108" s="10">
        <v>1</v>
      </c>
      <c r="C108" s="1" t="s">
        <v>28</v>
      </c>
      <c r="D108" s="14">
        <f>D107/B107</f>
        <v>55.324074074074076</v>
      </c>
    </row>
    <row r="109" spans="2:12" ht="15.75" x14ac:dyDescent="0.25">
      <c r="B109" s="109" t="s">
        <v>25</v>
      </c>
      <c r="C109" s="110"/>
      <c r="D109" s="111"/>
    </row>
    <row r="110" spans="2:12" x14ac:dyDescent="0.25">
      <c r="B110" s="10">
        <v>720</v>
      </c>
      <c r="C110" s="1" t="s">
        <v>27</v>
      </c>
      <c r="D110" s="11">
        <v>34900</v>
      </c>
    </row>
    <row r="111" spans="2:12" x14ac:dyDescent="0.25">
      <c r="B111" s="10">
        <v>1</v>
      </c>
      <c r="C111" s="1" t="s">
        <v>28</v>
      </c>
      <c r="D111" s="13">
        <f>D110/B110</f>
        <v>48.472222222222221</v>
      </c>
    </row>
  </sheetData>
  <sheetProtection algorithmName="SHA-512" hashValue="LQw+ck6B2Wp++Ar0JSzDY8tA5fTFL1U0vTjdicACZtKFM59lNZMc8hUj+1wyNJqiRNrgv58PDBvIMNWKK2bJzg==" saltValue="KG0PqBm96WATVACZ1mNAMQ==" spinCount="100000" sheet="1" objects="1" scenarios="1"/>
  <mergeCells count="38">
    <mergeCell ref="B103:D103"/>
    <mergeCell ref="B106:D106"/>
    <mergeCell ref="B109:D109"/>
    <mergeCell ref="B98:D98"/>
    <mergeCell ref="E97:F97"/>
    <mergeCell ref="E98:F98"/>
    <mergeCell ref="B102:D102"/>
    <mergeCell ref="E95:F95"/>
    <mergeCell ref="E96:F96"/>
    <mergeCell ref="K95:L95"/>
    <mergeCell ref="K96:L96"/>
    <mergeCell ref="K97:L97"/>
    <mergeCell ref="B1:L1"/>
    <mergeCell ref="B3:J5"/>
    <mergeCell ref="B12:K12"/>
    <mergeCell ref="G14:J16"/>
    <mergeCell ref="H38:K40"/>
    <mergeCell ref="D18:F18"/>
    <mergeCell ref="D19:F19"/>
    <mergeCell ref="D20:F20"/>
    <mergeCell ref="D7:G7"/>
    <mergeCell ref="D9:G9"/>
    <mergeCell ref="K104:L104"/>
    <mergeCell ref="B43:L44"/>
    <mergeCell ref="B88:K89"/>
    <mergeCell ref="K11:L11"/>
    <mergeCell ref="K53:L53"/>
    <mergeCell ref="E38:F38"/>
    <mergeCell ref="K98:L98"/>
    <mergeCell ref="B45:I45"/>
    <mergeCell ref="B82:C84"/>
    <mergeCell ref="G82:H82"/>
    <mergeCell ref="G83:H83"/>
    <mergeCell ref="G84:H84"/>
    <mergeCell ref="B94:L94"/>
    <mergeCell ref="B95:D95"/>
    <mergeCell ref="B96:D96"/>
    <mergeCell ref="B97:D97"/>
  </mergeCells>
  <hyperlinks>
    <hyperlink ref="K11:L11" r:id="rId1" display="http://italovector.com.br/"/>
    <hyperlink ref="K53:L53" r:id="rId2" display="http://italovector.com.br/"/>
    <hyperlink ref="K104:L104" r:id="rId3" display="http://italovector.com.br/"/>
  </hyperlinks>
  <pageMargins left="0.511811024" right="0.511811024" top="0.78740157499999996" bottom="0.78740157499999996" header="0.31496062000000002" footer="0.31496062000000002"/>
  <pageSetup paperSize="9" scale="70" orientation="landscape" horizontalDpi="4294967293" verticalDpi="0" r:id="rId4"/>
  <rowBreaks count="2" manualBreakCount="2">
    <brk id="40" max="16383" man="1"/>
    <brk id="84" max="16383" man="1"/>
  </rowBreaks>
  <colBreaks count="1" manualBreakCount="1">
    <brk id="12" max="1048575" man="1"/>
  </colBreaks>
  <drawing r:id="rId5"/>
  <legacyDrawing r:id="rId6"/>
  <oleObjects>
    <mc:AlternateContent xmlns:mc="http://schemas.openxmlformats.org/markup-compatibility/2006">
      <mc:Choice Requires="x14">
        <oleObject progId="Equation.DSMT4" shapeId="1025" r:id="rId7">
          <objectPr defaultSize="0" autoPict="0" r:id="rId8">
            <anchor moveWithCells="1">
              <from>
                <xdr:col>1</xdr:col>
                <xdr:colOff>47625</xdr:colOff>
                <xdr:row>13</xdr:row>
                <xdr:rowOff>28575</xdr:rowOff>
              </from>
              <to>
                <xdr:col>2</xdr:col>
                <xdr:colOff>342900</xdr:colOff>
                <xdr:row>15</xdr:row>
                <xdr:rowOff>95250</xdr:rowOff>
              </to>
            </anchor>
          </objectPr>
        </oleObject>
      </mc:Choice>
      <mc:Fallback>
        <oleObject progId="Equation.DSMT4" shapeId="1025" r:id="rId7"/>
      </mc:Fallback>
    </mc:AlternateContent>
    <mc:AlternateContent xmlns:mc="http://schemas.openxmlformats.org/markup-compatibility/2006">
      <mc:Choice Requires="x14">
        <oleObject progId="Equation.DSMT4" shapeId="1026" r:id="rId9">
          <objectPr defaultSize="0" autoPict="0" r:id="rId10">
            <anchor moveWithCells="1">
              <from>
                <xdr:col>3</xdr:col>
                <xdr:colOff>76200</xdr:colOff>
                <xdr:row>13</xdr:row>
                <xdr:rowOff>38100</xdr:rowOff>
              </from>
              <to>
                <xdr:col>5</xdr:col>
                <xdr:colOff>476250</xdr:colOff>
                <xdr:row>15</xdr:row>
                <xdr:rowOff>95250</xdr:rowOff>
              </to>
            </anchor>
          </objectPr>
        </oleObject>
      </mc:Choice>
      <mc:Fallback>
        <oleObject progId="Equation.DSMT4" shapeId="1026" r:id="rId9"/>
      </mc:Fallback>
    </mc:AlternateContent>
    <mc:AlternateContent xmlns:mc="http://schemas.openxmlformats.org/markup-compatibility/2006">
      <mc:Choice Requires="x14">
        <oleObject progId="Equation.DSMT4" shapeId="1027" r:id="rId11">
          <objectPr defaultSize="0" autoPict="0" r:id="rId12">
            <anchor moveWithCells="1">
              <from>
                <xdr:col>7</xdr:col>
                <xdr:colOff>476250</xdr:colOff>
                <xdr:row>17</xdr:row>
                <xdr:rowOff>104775</xdr:rowOff>
              </from>
              <to>
                <xdr:col>9</xdr:col>
                <xdr:colOff>228600</xdr:colOff>
                <xdr:row>19</xdr:row>
                <xdr:rowOff>19050</xdr:rowOff>
              </to>
            </anchor>
          </objectPr>
        </oleObject>
      </mc:Choice>
      <mc:Fallback>
        <oleObject progId="Equation.DSMT4" shapeId="1027" r:id="rId1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Consumo e Viabilidade Energia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Ítalo</dc:creator>
  <cp:lastModifiedBy>Ítalo</cp:lastModifiedBy>
  <cp:lastPrinted>2019-08-18T13:20:39Z</cp:lastPrinted>
  <dcterms:created xsi:type="dcterms:W3CDTF">2018-06-16T13:57:27Z</dcterms:created>
  <dcterms:modified xsi:type="dcterms:W3CDTF">2019-08-22T20:22:40Z</dcterms:modified>
</cp:coreProperties>
</file>